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shi\Desktop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9" i="1" l="1"/>
  <c r="Q48" i="1"/>
  <c r="P49" i="1"/>
  <c r="P48" i="1"/>
  <c r="J49" i="1"/>
  <c r="K49" i="1"/>
  <c r="J48" i="1"/>
  <c r="M48" i="1" s="1"/>
  <c r="K48" i="1"/>
  <c r="I49" i="1"/>
  <c r="L49" i="1" s="1"/>
  <c r="O49" i="1" s="1"/>
  <c r="I48" i="1"/>
  <c r="L48" i="1" s="1"/>
  <c r="N49" i="1"/>
  <c r="M49" i="1"/>
  <c r="N48" i="1"/>
  <c r="F49" i="1"/>
  <c r="G49" i="1"/>
  <c r="H49" i="1"/>
  <c r="G48" i="1"/>
  <c r="H48" i="1"/>
  <c r="F48" i="1"/>
  <c r="K43" i="1"/>
  <c r="N43" i="1" s="1"/>
  <c r="Q43" i="1" s="1"/>
  <c r="F44" i="1"/>
  <c r="I44" i="1" s="1"/>
  <c r="G44" i="1"/>
  <c r="J44" i="1" s="1"/>
  <c r="M44" i="1" s="1"/>
  <c r="P44" i="1" s="1"/>
  <c r="H44" i="1"/>
  <c r="K44" i="1" s="1"/>
  <c r="N44" i="1" s="1"/>
  <c r="Q44" i="1" s="1"/>
  <c r="G43" i="1"/>
  <c r="J43" i="1" s="1"/>
  <c r="M43" i="1" s="1"/>
  <c r="P43" i="1" s="1"/>
  <c r="H43" i="1"/>
  <c r="F43" i="1"/>
  <c r="I43" i="1" s="1"/>
  <c r="L43" i="1" s="1"/>
  <c r="O43" i="1" s="1"/>
  <c r="O48" i="1" l="1"/>
  <c r="L44" i="1"/>
  <c r="O44" i="1" s="1"/>
  <c r="R44" i="1" s="1"/>
  <c r="R43" i="1"/>
  <c r="O32" i="1" l="1"/>
  <c r="N32" i="1"/>
  <c r="H31" i="1"/>
  <c r="K31" i="1" s="1"/>
  <c r="I31" i="1"/>
  <c r="L31" i="1"/>
  <c r="G31" i="1"/>
  <c r="M32" i="1"/>
  <c r="J32" i="1"/>
  <c r="K32" i="1"/>
  <c r="L32" i="1"/>
  <c r="J31" i="1"/>
  <c r="H32" i="1"/>
  <c r="I32" i="1"/>
  <c r="G32" i="1"/>
  <c r="D32" i="1"/>
  <c r="E32" i="1"/>
  <c r="F32" i="1"/>
  <c r="E31" i="1"/>
  <c r="F31" i="1"/>
  <c r="D31" i="1"/>
  <c r="D27" i="1"/>
  <c r="G27" i="1" s="1"/>
  <c r="E27" i="1"/>
  <c r="H27" i="1" s="1"/>
  <c r="F27" i="1"/>
  <c r="I27" i="1" s="1"/>
  <c r="F26" i="1"/>
  <c r="I26" i="1" s="1"/>
  <c r="E26" i="1"/>
  <c r="H26" i="1" s="1"/>
  <c r="D26" i="1"/>
  <c r="G26" i="1" s="1"/>
  <c r="J26" i="1" s="1"/>
  <c r="M15" i="1"/>
  <c r="K15" i="1"/>
  <c r="L15" i="1"/>
  <c r="J15" i="1"/>
  <c r="H15" i="1"/>
  <c r="I15" i="1"/>
  <c r="G15" i="1"/>
  <c r="F15" i="1"/>
  <c r="E15" i="1"/>
  <c r="D15" i="1"/>
  <c r="J6" i="1"/>
  <c r="H6" i="1"/>
  <c r="I6" i="1"/>
  <c r="G6" i="1"/>
  <c r="E6" i="1"/>
  <c r="F6" i="1"/>
  <c r="D6" i="1"/>
  <c r="M31" i="1" l="1"/>
  <c r="J27" i="1"/>
</calcChain>
</file>

<file path=xl/sharedStrings.xml><?xml version="1.0" encoding="utf-8"?>
<sst xmlns="http://schemas.openxmlformats.org/spreadsheetml/2006/main" count="61" uniqueCount="44">
  <si>
    <t>no. of colonies in 10 ul spots</t>
  </si>
  <si>
    <t>CFU/ml</t>
  </si>
  <si>
    <t>Multiplying the dilution factor</t>
  </si>
  <si>
    <t>Avg</t>
  </si>
  <si>
    <r>
      <t>Example: 50 ml of 0.1 O.D. cells equals to 5 x 10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cells (0.1 O.D. corresponds to 10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CFU/ml)</t>
    </r>
  </si>
  <si>
    <t>Calculation for original inoculum for soil soak assay</t>
  </si>
  <si>
    <r>
      <t>3.5 x 10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cells is the original inoculum</t>
    </r>
  </si>
  <si>
    <t>NOTE: Same calculation can be followed for checking the original inoculum for petiole inoculation, competition assay, and root attachment</t>
  </si>
  <si>
    <t>Calculation for the bacterial size per gram of stem</t>
  </si>
  <si>
    <t>CFU/ml*</t>
  </si>
  <si>
    <t>* CFU/ml = 0.1 g tissue in 900 ul of water</t>
  </si>
  <si>
    <t>Multiplying the dilution factor**</t>
  </si>
  <si>
    <t>CFU/g</t>
  </si>
  <si>
    <t>** The dilution factor is assumed based on disease index 4 of the symptomatic plant</t>
  </si>
  <si>
    <t>Avg CFU/g</t>
  </si>
  <si>
    <r>
      <t>The average bacterial population for this plant is 3.5 x 10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cells per gram of tomato stem</t>
    </r>
  </si>
  <si>
    <t>Calculation for competitve index</t>
  </si>
  <si>
    <t>Original inoculum</t>
  </si>
  <si>
    <t>Bacteria recovered from the stem after day 6 of inoculation</t>
  </si>
  <si>
    <t>Original inoculum size for both the competing strains that were added in 1:1 ratio via soil soak method</t>
  </si>
  <si>
    <t>mutant</t>
  </si>
  <si>
    <t>We need to normalize the bacterial population of mutant strain recovered from the stem</t>
  </si>
  <si>
    <t>** The dilution factor is assumed based on disease index of the symptomatic plant on the day of collecting the stem tissue</t>
  </si>
  <si>
    <t>* Cfu/ml = 0.1 g tissue in 900 ul of water</t>
  </si>
  <si>
    <t>Competition Index</t>
  </si>
  <si>
    <t>Normalizing to original inoculum</t>
  </si>
  <si>
    <t>Calculation of percent attached bacterial cells to tomato roots</t>
  </si>
  <si>
    <t>Wild-type</t>
  </si>
  <si>
    <r>
      <t xml:space="preserve">Competition Index = </t>
    </r>
    <r>
      <rPr>
        <sz val="11"/>
        <color rgb="FFFF0000"/>
        <rFont val="Calibri"/>
        <family val="2"/>
        <scheme val="minor"/>
      </rPr>
      <t>mutant</t>
    </r>
    <r>
      <rPr>
        <sz val="11"/>
        <color theme="1"/>
        <rFont val="Calibri"/>
        <family val="2"/>
        <scheme val="minor"/>
      </rPr>
      <t>/</t>
    </r>
    <r>
      <rPr>
        <sz val="11"/>
        <color rgb="FF0070C0"/>
        <rFont val="Calibri"/>
        <family val="2"/>
        <scheme val="minor"/>
      </rPr>
      <t>Wild-type</t>
    </r>
    <r>
      <rPr>
        <sz val="11"/>
        <color theme="1"/>
        <rFont val="Calibri"/>
        <family val="2"/>
        <scheme val="minor"/>
      </rPr>
      <t xml:space="preserve"> = 2800000/326666666.7 = 0.085714</t>
    </r>
  </si>
  <si>
    <t>Therefore the growth fitness of the mutant strain is greatly affected as compared to Wild-type strain</t>
  </si>
  <si>
    <t>cfu/ml</t>
  </si>
  <si>
    <t>cells spotted per cm</t>
  </si>
  <si>
    <t>Mutant</t>
  </si>
  <si>
    <t>no. of colonies in 10 ul spot</t>
  </si>
  <si>
    <t>10ul spotted over 2 cm</t>
  </si>
  <si>
    <t>Counting the bacterial cells recovered after 2 hours of attachment</t>
  </si>
  <si>
    <t>Avg CFU/ml</t>
  </si>
  <si>
    <r>
      <t xml:space="preserve">So, the </t>
    </r>
    <r>
      <rPr>
        <b/>
        <sz val="11"/>
        <color rgb="FF0070C0"/>
        <rFont val="Calibri"/>
        <family val="2"/>
        <scheme val="minor"/>
      </rPr>
      <t>Wild-type</t>
    </r>
    <r>
      <rPr>
        <sz val="11"/>
        <color theme="1"/>
        <rFont val="Calibri"/>
        <family val="2"/>
        <scheme val="minor"/>
      </rPr>
      <t xml:space="preserve"> strain is 10 times more than the </t>
    </r>
    <r>
      <rPr>
        <b/>
        <sz val="11"/>
        <color rgb="FFFF0000"/>
        <rFont val="Calibri"/>
        <family val="2"/>
        <scheme val="minor"/>
      </rPr>
      <t>mutant</t>
    </r>
    <r>
      <rPr>
        <sz val="11"/>
        <color theme="1"/>
        <rFont val="Calibri"/>
        <family val="2"/>
        <scheme val="minor"/>
      </rPr>
      <t xml:space="preserve"> strain.</t>
    </r>
  </si>
  <si>
    <t>ratio of recovered cells vs original no. of cells</t>
  </si>
  <si>
    <t>percentage of cells attaching</t>
  </si>
  <si>
    <t>** dividing by 8 because we pooled 4 roots each of size 2 cm</t>
  </si>
  <si>
    <t>cfu/cm**</t>
  </si>
  <si>
    <t>cfu/300ul*</t>
  </si>
  <si>
    <t>* inoculated roots are ground in 300ul of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</si>
</sst>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8" borderId="0" xfId="0" applyFill="1"/>
    <xf numFmtId="0" fontId="0" fillId="9" borderId="0" xfId="0" applyFill="1"/>
    <xf numFmtId="11" fontId="0" fillId="9" borderId="0" xfId="0" applyNumberFormat="1" applyFill="1"/>
    <xf numFmtId="0" fontId="2" fillId="9" borderId="0" xfId="0" applyFont="1" applyFill="1"/>
    <xf numFmtId="0" fontId="2" fillId="0" borderId="0" xfId="0" applyFont="1"/>
    <xf numFmtId="0" fontId="4" fillId="0" borderId="0" xfId="0" applyFont="1"/>
    <xf numFmtId="11" fontId="0" fillId="6" borderId="0" xfId="0" applyNumberFormat="1" applyFill="1"/>
    <xf numFmtId="11" fontId="0" fillId="10" borderId="0" xfId="0" applyNumberFormat="1" applyFill="1"/>
    <xf numFmtId="11" fontId="0" fillId="9" borderId="0" xfId="0" applyNumberForma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0" fillId="11" borderId="0" xfId="0" applyFill="1"/>
    <xf numFmtId="0" fontId="0" fillId="12" borderId="0" xfId="0" applyFill="1"/>
    <xf numFmtId="0" fontId="7" fillId="0" borderId="0" xfId="0" applyFont="1"/>
    <xf numFmtId="0" fontId="2" fillId="7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99CC"/>
      <color rgb="FFCC99FF"/>
      <color rgb="FFFFCC66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1"/>
  <sheetViews>
    <sheetView tabSelected="1" workbookViewId="0">
      <selection activeCell="A51" sqref="A51"/>
    </sheetView>
  </sheetViews>
  <sheetFormatPr defaultRowHeight="15" x14ac:dyDescent="0.25"/>
  <cols>
    <col min="7" max="7" width="11" bestFit="1" customWidth="1"/>
    <col min="10" max="10" width="11" bestFit="1" customWidth="1"/>
    <col min="13" max="13" width="16.140625" customWidth="1"/>
    <col min="14" max="14" width="30" customWidth="1"/>
  </cols>
  <sheetData>
    <row r="3" spans="1:13" ht="18.75" x14ac:dyDescent="0.3">
      <c r="A3" s="10" t="s">
        <v>5</v>
      </c>
    </row>
    <row r="4" spans="1:13" ht="17.25" x14ac:dyDescent="0.25">
      <c r="A4" t="s">
        <v>4</v>
      </c>
    </row>
    <row r="5" spans="1:13" x14ac:dyDescent="0.25">
      <c r="A5" s="23" t="s">
        <v>0</v>
      </c>
      <c r="B5" s="23"/>
      <c r="C5" s="23"/>
      <c r="D5" s="27" t="s">
        <v>1</v>
      </c>
      <c r="E5" s="27"/>
      <c r="F5" s="27"/>
      <c r="G5" s="20" t="s">
        <v>2</v>
      </c>
      <c r="H5" s="20"/>
      <c r="I5" s="20"/>
      <c r="J5" s="8" t="s">
        <v>36</v>
      </c>
    </row>
    <row r="6" spans="1:13" x14ac:dyDescent="0.25">
      <c r="A6" s="2">
        <v>30</v>
      </c>
      <c r="B6" s="2">
        <v>35</v>
      </c>
      <c r="C6" s="2">
        <v>40</v>
      </c>
      <c r="D6" s="3">
        <f>A6*100</f>
        <v>3000</v>
      </c>
      <c r="E6" s="3">
        <f t="shared" ref="E6:F6" si="0">B6*100</f>
        <v>3500</v>
      </c>
      <c r="F6" s="3">
        <f t="shared" si="0"/>
        <v>4000</v>
      </c>
      <c r="G6" s="4">
        <f>D6*1000000</f>
        <v>3000000000</v>
      </c>
      <c r="H6" s="4">
        <f t="shared" ref="H6:I6" si="1">E6*1000000</f>
        <v>3500000000</v>
      </c>
      <c r="I6" s="4">
        <f t="shared" si="1"/>
        <v>4000000000</v>
      </c>
      <c r="J6" s="7">
        <f>AVERAGE(G6:I6)</f>
        <v>3500000000</v>
      </c>
    </row>
    <row r="8" spans="1:13" ht="17.25" x14ac:dyDescent="0.25">
      <c r="A8" s="6" t="s">
        <v>6</v>
      </c>
      <c r="B8" s="6"/>
      <c r="C8" s="6"/>
      <c r="D8" s="6"/>
    </row>
    <row r="10" spans="1:13" x14ac:dyDescent="0.25">
      <c r="A10" s="9" t="s">
        <v>7</v>
      </c>
    </row>
    <row r="13" spans="1:13" ht="18.75" x14ac:dyDescent="0.3">
      <c r="A13" s="10" t="s">
        <v>8</v>
      </c>
    </row>
    <row r="14" spans="1:13" x14ac:dyDescent="0.25">
      <c r="A14" s="23" t="s">
        <v>0</v>
      </c>
      <c r="B14" s="23"/>
      <c r="C14" s="23"/>
      <c r="D14" s="27" t="s">
        <v>9</v>
      </c>
      <c r="E14" s="27"/>
      <c r="F14" s="27"/>
      <c r="G14" s="20" t="s">
        <v>11</v>
      </c>
      <c r="H14" s="20"/>
      <c r="I14" s="20"/>
      <c r="J14" s="26" t="s">
        <v>12</v>
      </c>
      <c r="K14" s="26"/>
      <c r="L14" s="26"/>
      <c r="M14" s="8" t="s">
        <v>14</v>
      </c>
    </row>
    <row r="15" spans="1:13" x14ac:dyDescent="0.25">
      <c r="A15" s="2">
        <v>30</v>
      </c>
      <c r="B15" s="2">
        <v>35</v>
      </c>
      <c r="C15" s="2">
        <v>40</v>
      </c>
      <c r="D15" s="3">
        <f>A15*100</f>
        <v>3000</v>
      </c>
      <c r="E15" s="3">
        <f t="shared" ref="E15" si="2">B15*100</f>
        <v>3500</v>
      </c>
      <c r="F15" s="3">
        <f t="shared" ref="F15" si="3">C15*100</f>
        <v>4000</v>
      </c>
      <c r="G15" s="11">
        <f>D15*100000</f>
        <v>300000000</v>
      </c>
      <c r="H15" s="11">
        <f t="shared" ref="H15:I15" si="4">E15*100000</f>
        <v>350000000</v>
      </c>
      <c r="I15" s="11">
        <f t="shared" si="4"/>
        <v>400000000</v>
      </c>
      <c r="J15" s="12">
        <f>G15/0.1</f>
        <v>3000000000</v>
      </c>
      <c r="K15" s="12">
        <f t="shared" ref="K15:L15" si="5">H15/0.1</f>
        <v>3500000000</v>
      </c>
      <c r="L15" s="12">
        <f t="shared" si="5"/>
        <v>4000000000</v>
      </c>
      <c r="M15" s="13">
        <f>AVERAGE(J15:L15)</f>
        <v>3500000000</v>
      </c>
    </row>
    <row r="17" spans="1:16" x14ac:dyDescent="0.25">
      <c r="A17" t="s">
        <v>10</v>
      </c>
    </row>
    <row r="18" spans="1:16" x14ac:dyDescent="0.25">
      <c r="A18" t="s">
        <v>13</v>
      </c>
    </row>
    <row r="20" spans="1:16" ht="17.25" x14ac:dyDescent="0.25">
      <c r="A20" s="6" t="s">
        <v>15</v>
      </c>
      <c r="B20" s="6"/>
      <c r="C20" s="6"/>
      <c r="D20" s="6"/>
      <c r="E20" s="6"/>
      <c r="F20" s="6"/>
      <c r="G20" s="6"/>
      <c r="H20" s="6"/>
      <c r="I20" s="6"/>
    </row>
    <row r="23" spans="1:16" ht="18.75" x14ac:dyDescent="0.3">
      <c r="A23" s="10" t="s">
        <v>16</v>
      </c>
    </row>
    <row r="24" spans="1:16" x14ac:dyDescent="0.25">
      <c r="A24" t="s">
        <v>19</v>
      </c>
    </row>
    <row r="25" spans="1:16" x14ac:dyDescent="0.25">
      <c r="A25" s="23" t="s">
        <v>0</v>
      </c>
      <c r="B25" s="23"/>
      <c r="C25" s="23"/>
      <c r="D25" s="27" t="s">
        <v>1</v>
      </c>
      <c r="E25" s="27"/>
      <c r="F25" s="27"/>
      <c r="G25" s="20" t="s">
        <v>2</v>
      </c>
      <c r="H25" s="20"/>
      <c r="I25" s="20"/>
      <c r="J25" s="8" t="s">
        <v>3</v>
      </c>
    </row>
    <row r="26" spans="1:16" x14ac:dyDescent="0.25">
      <c r="A26" s="2">
        <v>30</v>
      </c>
      <c r="B26" s="2">
        <v>35</v>
      </c>
      <c r="C26" s="2">
        <v>40</v>
      </c>
      <c r="D26" s="3">
        <f>A26*100</f>
        <v>3000</v>
      </c>
      <c r="E26" s="3">
        <f t="shared" ref="E26" si="6">B26*100</f>
        <v>3500</v>
      </c>
      <c r="F26" s="3">
        <f t="shared" ref="F26" si="7">C26*100</f>
        <v>4000</v>
      </c>
      <c r="G26" s="4">
        <f>D26*1000000</f>
        <v>3000000000</v>
      </c>
      <c r="H26" s="4">
        <f t="shared" ref="H26" si="8">E26*1000000</f>
        <v>3500000000</v>
      </c>
      <c r="I26" s="4">
        <f t="shared" ref="I26" si="9">F26*1000000</f>
        <v>4000000000</v>
      </c>
      <c r="J26" s="7">
        <f>AVERAGE(G26:I26)</f>
        <v>3500000000</v>
      </c>
      <c r="K26" s="14" t="s">
        <v>27</v>
      </c>
      <c r="M26" t="s">
        <v>37</v>
      </c>
    </row>
    <row r="27" spans="1:16" x14ac:dyDescent="0.25">
      <c r="A27" s="2">
        <v>25</v>
      </c>
      <c r="B27" s="2">
        <v>30</v>
      </c>
      <c r="C27" s="2">
        <v>35</v>
      </c>
      <c r="D27" s="3">
        <f>A27*100</f>
        <v>2500</v>
      </c>
      <c r="E27" s="3">
        <f t="shared" ref="E27" si="10">B27*100</f>
        <v>3000</v>
      </c>
      <c r="F27" s="3">
        <f t="shared" ref="F27" si="11">C27*100</f>
        <v>3500</v>
      </c>
      <c r="G27" s="4">
        <f>D27*100000</f>
        <v>250000000</v>
      </c>
      <c r="H27" s="4">
        <f t="shared" ref="H27:I27" si="12">E27*100000</f>
        <v>300000000</v>
      </c>
      <c r="I27" s="4">
        <f t="shared" si="12"/>
        <v>350000000</v>
      </c>
      <c r="J27" s="7">
        <f>AVERAGE(G27:I27)</f>
        <v>300000000</v>
      </c>
      <c r="K27" s="15" t="s">
        <v>20</v>
      </c>
      <c r="M27" t="s">
        <v>21</v>
      </c>
    </row>
    <row r="29" spans="1:16" x14ac:dyDescent="0.25">
      <c r="A29" t="s">
        <v>18</v>
      </c>
    </row>
    <row r="30" spans="1:16" x14ac:dyDescent="0.25">
      <c r="A30" s="23" t="s">
        <v>0</v>
      </c>
      <c r="B30" s="23"/>
      <c r="C30" s="23"/>
      <c r="D30" s="27" t="s">
        <v>9</v>
      </c>
      <c r="E30" s="27"/>
      <c r="F30" s="27"/>
      <c r="G30" s="20" t="s">
        <v>11</v>
      </c>
      <c r="H30" s="20"/>
      <c r="I30" s="20"/>
      <c r="J30" s="26" t="s">
        <v>12</v>
      </c>
      <c r="K30" s="26"/>
      <c r="L30" s="26"/>
      <c r="M30" s="8" t="s">
        <v>14</v>
      </c>
      <c r="N30" s="16" t="s">
        <v>25</v>
      </c>
      <c r="O30" s="17" t="s">
        <v>24</v>
      </c>
      <c r="P30" s="17"/>
    </row>
    <row r="31" spans="1:16" x14ac:dyDescent="0.25">
      <c r="A31">
        <v>30</v>
      </c>
      <c r="B31">
        <v>35</v>
      </c>
      <c r="C31">
        <v>33</v>
      </c>
      <c r="D31">
        <f>A31*100</f>
        <v>3000</v>
      </c>
      <c r="E31">
        <f t="shared" ref="E31:F31" si="13">B31*100</f>
        <v>3500</v>
      </c>
      <c r="F31">
        <f t="shared" si="13"/>
        <v>3300</v>
      </c>
      <c r="G31">
        <f>D31*10000</f>
        <v>30000000</v>
      </c>
      <c r="H31">
        <f t="shared" ref="H31:I31" si="14">E31*10000</f>
        <v>35000000</v>
      </c>
      <c r="I31">
        <f t="shared" si="14"/>
        <v>33000000</v>
      </c>
      <c r="J31">
        <f>G31/0.1</f>
        <v>300000000</v>
      </c>
      <c r="K31">
        <f t="shared" ref="K31:L31" si="15">H31/0.1</f>
        <v>350000000</v>
      </c>
      <c r="L31">
        <f t="shared" si="15"/>
        <v>330000000</v>
      </c>
      <c r="M31">
        <f>AVERAGE(J31:L31)</f>
        <v>326666666.66666669</v>
      </c>
      <c r="N31">
        <v>326666666.66666669</v>
      </c>
    </row>
    <row r="32" spans="1:16" x14ac:dyDescent="0.25">
      <c r="A32">
        <v>30</v>
      </c>
      <c r="B32">
        <v>29</v>
      </c>
      <c r="C32">
        <v>25</v>
      </c>
      <c r="D32">
        <f>A32*100</f>
        <v>3000</v>
      </c>
      <c r="E32">
        <f t="shared" ref="E32" si="16">B32*100</f>
        <v>2900</v>
      </c>
      <c r="F32">
        <f t="shared" ref="F32" si="17">C32*100</f>
        <v>2500</v>
      </c>
      <c r="G32">
        <f>D32*100</f>
        <v>300000</v>
      </c>
      <c r="H32">
        <f t="shared" ref="H32:I32" si="18">E32*100</f>
        <v>290000</v>
      </c>
      <c r="I32">
        <f t="shared" si="18"/>
        <v>250000</v>
      </c>
      <c r="J32">
        <f>G32/0.1</f>
        <v>3000000</v>
      </c>
      <c r="K32">
        <f t="shared" ref="K32" si="19">H32/0.1</f>
        <v>2900000</v>
      </c>
      <c r="L32">
        <f t="shared" ref="L32" si="20">I32/0.1</f>
        <v>2500000</v>
      </c>
      <c r="M32">
        <f>AVERAGE(J32:L32)</f>
        <v>2800000</v>
      </c>
      <c r="N32">
        <f>M32*10</f>
        <v>28000000</v>
      </c>
      <c r="O32" s="17">
        <f>N32/N31</f>
        <v>8.5714285714285715E-2</v>
      </c>
    </row>
    <row r="34" spans="1:18" x14ac:dyDescent="0.25">
      <c r="A34" t="s">
        <v>23</v>
      </c>
    </row>
    <row r="35" spans="1:18" x14ac:dyDescent="0.25">
      <c r="A35" t="s">
        <v>22</v>
      </c>
    </row>
    <row r="37" spans="1:18" x14ac:dyDescent="0.25">
      <c r="A37" s="17" t="s">
        <v>28</v>
      </c>
      <c r="B37" s="17"/>
      <c r="C37" s="17"/>
      <c r="D37" s="17"/>
      <c r="E37" s="17"/>
      <c r="F37" s="17"/>
      <c r="G37" s="17"/>
      <c r="H37" s="17"/>
      <c r="I37" s="17"/>
      <c r="J37" s="17"/>
    </row>
    <row r="38" spans="1:18" x14ac:dyDescent="0.25">
      <c r="A38" s="17" t="s">
        <v>29</v>
      </c>
      <c r="B38" s="17"/>
      <c r="C38" s="17"/>
      <c r="D38" s="17"/>
      <c r="E38" s="17"/>
      <c r="F38" s="17"/>
      <c r="G38" s="17"/>
      <c r="H38" s="17"/>
      <c r="I38" s="17"/>
      <c r="J38" s="17"/>
    </row>
    <row r="40" spans="1:18" ht="18.75" x14ac:dyDescent="0.3">
      <c r="A40" s="10" t="s">
        <v>26</v>
      </c>
    </row>
    <row r="41" spans="1:18" x14ac:dyDescent="0.25">
      <c r="A41" t="s">
        <v>17</v>
      </c>
    </row>
    <row r="42" spans="1:18" x14ac:dyDescent="0.25">
      <c r="B42" s="23" t="s">
        <v>33</v>
      </c>
      <c r="C42" s="23"/>
      <c r="D42" s="23"/>
      <c r="E42" s="9"/>
      <c r="F42" s="19" t="s">
        <v>30</v>
      </c>
      <c r="G42" s="19"/>
      <c r="H42" s="19"/>
      <c r="I42" s="20" t="s">
        <v>2</v>
      </c>
      <c r="J42" s="20"/>
      <c r="K42" s="20"/>
      <c r="L42" s="21" t="s">
        <v>34</v>
      </c>
      <c r="M42" s="21"/>
      <c r="N42" s="21"/>
      <c r="O42" s="22" t="s">
        <v>31</v>
      </c>
      <c r="P42" s="22"/>
      <c r="Q42" s="22"/>
      <c r="R42" s="8" t="s">
        <v>3</v>
      </c>
    </row>
    <row r="43" spans="1:18" x14ac:dyDescent="0.25">
      <c r="A43" s="18" t="s">
        <v>27</v>
      </c>
      <c r="B43">
        <v>31</v>
      </c>
      <c r="C43">
        <v>43</v>
      </c>
      <c r="D43">
        <v>31</v>
      </c>
      <c r="F43">
        <f>B43*100</f>
        <v>3100</v>
      </c>
      <c r="G43">
        <f t="shared" ref="G43:H43" si="21">C43*100</f>
        <v>4300</v>
      </c>
      <c r="H43">
        <f t="shared" si="21"/>
        <v>3100</v>
      </c>
      <c r="I43">
        <f>F43*1000</f>
        <v>3100000</v>
      </c>
      <c r="J43">
        <f t="shared" ref="J43:K44" si="22">G43*1000</f>
        <v>4300000</v>
      </c>
      <c r="K43">
        <f t="shared" si="22"/>
        <v>3100000</v>
      </c>
      <c r="L43">
        <f>I43*10/1000</f>
        <v>31000</v>
      </c>
      <c r="M43">
        <f t="shared" ref="M43:N43" si="23">J43*10/1000</f>
        <v>43000</v>
      </c>
      <c r="N43">
        <f t="shared" si="23"/>
        <v>31000</v>
      </c>
      <c r="O43">
        <f>L43/2</f>
        <v>15500</v>
      </c>
      <c r="P43">
        <f t="shared" ref="P43:Q43" si="24">M43/2</f>
        <v>21500</v>
      </c>
      <c r="Q43">
        <f t="shared" si="24"/>
        <v>15500</v>
      </c>
      <c r="R43">
        <f>AVERAGE(O43:Q43)</f>
        <v>17500</v>
      </c>
    </row>
    <row r="44" spans="1:18" x14ac:dyDescent="0.25">
      <c r="A44" s="15" t="s">
        <v>32</v>
      </c>
      <c r="B44">
        <v>26</v>
      </c>
      <c r="C44">
        <v>18</v>
      </c>
      <c r="D44">
        <v>27</v>
      </c>
      <c r="F44">
        <f>B44*100</f>
        <v>2600</v>
      </c>
      <c r="G44">
        <f t="shared" ref="G44" si="25">C44*100</f>
        <v>1800</v>
      </c>
      <c r="H44">
        <f t="shared" ref="H44" si="26">D44*100</f>
        <v>2700</v>
      </c>
      <c r="I44">
        <f>F44*1000</f>
        <v>2600000</v>
      </c>
      <c r="J44">
        <f t="shared" si="22"/>
        <v>1800000</v>
      </c>
      <c r="K44">
        <f t="shared" si="22"/>
        <v>2700000</v>
      </c>
      <c r="L44">
        <f>I44*10/1000</f>
        <v>26000</v>
      </c>
      <c r="M44">
        <f t="shared" ref="M44" si="27">J44*10/1000</f>
        <v>18000</v>
      </c>
      <c r="N44">
        <f t="shared" ref="N44" si="28">K44*10/1000</f>
        <v>27000</v>
      </c>
      <c r="O44">
        <f>L44/2</f>
        <v>13000</v>
      </c>
      <c r="P44">
        <f t="shared" ref="P44" si="29">M44/2</f>
        <v>9000</v>
      </c>
      <c r="Q44">
        <f t="shared" ref="Q44" si="30">N44/2</f>
        <v>13500</v>
      </c>
      <c r="R44">
        <f t="shared" ref="R44" si="31">AVERAGE(O44:Q44)</f>
        <v>11833.333333333334</v>
      </c>
    </row>
    <row r="46" spans="1:18" x14ac:dyDescent="0.25">
      <c r="A46" t="s">
        <v>35</v>
      </c>
    </row>
    <row r="47" spans="1:18" x14ac:dyDescent="0.25">
      <c r="B47" s="23" t="s">
        <v>33</v>
      </c>
      <c r="C47" s="23"/>
      <c r="D47" s="23"/>
      <c r="F47" s="24" t="s">
        <v>42</v>
      </c>
      <c r="G47" s="24"/>
      <c r="H47" s="24"/>
      <c r="I47" s="20" t="s">
        <v>2</v>
      </c>
      <c r="J47" s="20"/>
      <c r="K47" s="20"/>
      <c r="L47" s="25" t="s">
        <v>41</v>
      </c>
      <c r="M47" s="25"/>
      <c r="N47" s="25"/>
      <c r="O47" s="8" t="s">
        <v>3</v>
      </c>
      <c r="P47" s="1" t="s">
        <v>38</v>
      </c>
      <c r="Q47" s="5" t="s">
        <v>39</v>
      </c>
    </row>
    <row r="48" spans="1:18" x14ac:dyDescent="0.25">
      <c r="A48" s="18" t="s">
        <v>27</v>
      </c>
      <c r="B48">
        <v>27</v>
      </c>
      <c r="C48">
        <v>34</v>
      </c>
      <c r="D48">
        <v>30</v>
      </c>
      <c r="F48">
        <f>B48*30</f>
        <v>810</v>
      </c>
      <c r="G48">
        <f t="shared" ref="G48:H48" si="32">C48*30</f>
        <v>1020</v>
      </c>
      <c r="H48">
        <f t="shared" si="32"/>
        <v>900</v>
      </c>
      <c r="I48">
        <f>F48*10</f>
        <v>8100</v>
      </c>
      <c r="J48">
        <f t="shared" ref="J48:K48" si="33">G48*10</f>
        <v>10200</v>
      </c>
      <c r="K48">
        <f t="shared" si="33"/>
        <v>9000</v>
      </c>
      <c r="L48">
        <f>I48/8</f>
        <v>1012.5</v>
      </c>
      <c r="M48">
        <f t="shared" ref="M48:N49" si="34">J48/8</f>
        <v>1275</v>
      </c>
      <c r="N48">
        <f t="shared" si="34"/>
        <v>1125</v>
      </c>
      <c r="O48">
        <f>AVERAGE(L48:N48)</f>
        <v>1137.5</v>
      </c>
      <c r="P48">
        <f>O48/R43</f>
        <v>6.5000000000000002E-2</v>
      </c>
      <c r="Q48">
        <f>P48*100</f>
        <v>6.5</v>
      </c>
    </row>
    <row r="49" spans="1:17" x14ac:dyDescent="0.25">
      <c r="A49" s="15" t="s">
        <v>32</v>
      </c>
      <c r="B49">
        <v>20</v>
      </c>
      <c r="C49">
        <v>15</v>
      </c>
      <c r="D49">
        <v>17</v>
      </c>
      <c r="F49">
        <f>B49*30</f>
        <v>600</v>
      </c>
      <c r="G49">
        <f t="shared" ref="G49" si="35">C49*30</f>
        <v>450</v>
      </c>
      <c r="H49">
        <f t="shared" ref="H49" si="36">D49*30</f>
        <v>510</v>
      </c>
      <c r="I49">
        <f>F49*100</f>
        <v>60000</v>
      </c>
      <c r="J49">
        <f t="shared" ref="J49:K49" si="37">G49*100</f>
        <v>45000</v>
      </c>
      <c r="K49">
        <f t="shared" si="37"/>
        <v>51000</v>
      </c>
      <c r="L49">
        <f>I49/8</f>
        <v>7500</v>
      </c>
      <c r="M49">
        <f t="shared" si="34"/>
        <v>5625</v>
      </c>
      <c r="N49">
        <f t="shared" si="34"/>
        <v>6375</v>
      </c>
      <c r="O49">
        <f>AVERAGE(L49:N49)</f>
        <v>6500</v>
      </c>
      <c r="P49">
        <f>O49/R44</f>
        <v>0.54929577464788726</v>
      </c>
      <c r="Q49">
        <f>P49*100</f>
        <v>54.929577464788728</v>
      </c>
    </row>
    <row r="50" spans="1:17" x14ac:dyDescent="0.25">
      <c r="A50" t="s">
        <v>43</v>
      </c>
    </row>
    <row r="51" spans="1:17" x14ac:dyDescent="0.25">
      <c r="A51" t="s">
        <v>40</v>
      </c>
    </row>
  </sheetData>
  <mergeCells count="23">
    <mergeCell ref="A5:C5"/>
    <mergeCell ref="D5:F5"/>
    <mergeCell ref="G5:I5"/>
    <mergeCell ref="A14:C14"/>
    <mergeCell ref="D14:F14"/>
    <mergeCell ref="G14:I14"/>
    <mergeCell ref="B47:D47"/>
    <mergeCell ref="F47:H47"/>
    <mergeCell ref="I47:K47"/>
    <mergeCell ref="L47:N47"/>
    <mergeCell ref="J14:L14"/>
    <mergeCell ref="A25:C25"/>
    <mergeCell ref="D25:F25"/>
    <mergeCell ref="G25:I25"/>
    <mergeCell ref="A30:C30"/>
    <mergeCell ref="D30:F30"/>
    <mergeCell ref="G30:I30"/>
    <mergeCell ref="J30:L30"/>
    <mergeCell ref="F42:H42"/>
    <mergeCell ref="I42:K42"/>
    <mergeCell ref="L42:N42"/>
    <mergeCell ref="O42:Q42"/>
    <mergeCell ref="B42:D4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Devanshi</dc:creator>
  <cp:lastModifiedBy>Devanshi</cp:lastModifiedBy>
  <dcterms:created xsi:type="dcterms:W3CDTF">2018-06-20T16:18:05Z</dcterms:created>
  <dcterms:modified xsi:type="dcterms:W3CDTF">2018-07-09T21:09:39Z</dcterms:modified>
</cp:coreProperties>
</file>